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A5A88BD-39F7-4289-9786-63DFAD657708}" xr6:coauthVersionLast="45" xr6:coauthVersionMax="45" xr10:uidLastSave="{00000000-0000-0000-0000-000000000000}"/>
  <bookViews>
    <workbookView xWindow="-60" yWindow="-60" windowWidth="19320" windowHeight="14820" xr2:uid="{89DAC2ED-9D30-4803-89B5-FEEAF3A70DD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M14" i="1" s="1"/>
  <c r="L14" i="1" l="1"/>
  <c r="C16" i="1"/>
  <c r="I14" i="1"/>
  <c r="H14" i="1"/>
  <c r="E16" i="1"/>
  <c r="E14" i="1"/>
  <c r="F14" i="1" l="1"/>
  <c r="F15" i="1" s="1"/>
  <c r="M16" i="1"/>
  <c r="L16" i="1"/>
  <c r="F16" i="1" s="1"/>
  <c r="F17" i="1" s="1"/>
  <c r="K14" i="1"/>
  <c r="K16" i="1"/>
  <c r="C22" i="1" l="1"/>
  <c r="C21" i="1"/>
  <c r="F22" i="1" l="1"/>
  <c r="E22" i="1"/>
</calcChain>
</file>

<file path=xl/sharedStrings.xml><?xml version="1.0" encoding="utf-8"?>
<sst xmlns="http://schemas.openxmlformats.org/spreadsheetml/2006/main" count="31" uniqueCount="30">
  <si>
    <t>義務者の収入</t>
    <rPh sb="0" eb="2">
      <t>ギム</t>
    </rPh>
    <rPh sb="2" eb="3">
      <t>シャ</t>
    </rPh>
    <rPh sb="4" eb="6">
      <t>シュウニュウ</t>
    </rPh>
    <phoneticPr fontId="1"/>
  </si>
  <si>
    <t>権利者の収入</t>
    <rPh sb="0" eb="3">
      <t>ケンリシャ</t>
    </rPh>
    <rPh sb="4" eb="6">
      <t>シュウニュウ</t>
    </rPh>
    <phoneticPr fontId="1"/>
  </si>
  <si>
    <t>子の人数</t>
    <rPh sb="0" eb="1">
      <t>コ</t>
    </rPh>
    <rPh sb="2" eb="4">
      <t>ニンズウ</t>
    </rPh>
    <phoneticPr fontId="1"/>
  </si>
  <si>
    <t>０～１４歳</t>
    <rPh sb="4" eb="5">
      <t>サイ</t>
    </rPh>
    <phoneticPr fontId="1"/>
  </si>
  <si>
    <t>１５歳以上</t>
    <rPh sb="2" eb="3">
      <t>サイ</t>
    </rPh>
    <rPh sb="3" eb="5">
      <t>イジョウ</t>
    </rPh>
    <phoneticPr fontId="1"/>
  </si>
  <si>
    <t>金額（円）</t>
    <rPh sb="0" eb="2">
      <t>キンガク</t>
    </rPh>
    <rPh sb="3" eb="4">
      <t>エン</t>
    </rPh>
    <phoneticPr fontId="1"/>
  </si>
  <si>
    <t>給与・自営の別</t>
    <rPh sb="0" eb="2">
      <t>キュウヨ</t>
    </rPh>
    <rPh sb="3" eb="5">
      <t>ジエイ</t>
    </rPh>
    <rPh sb="6" eb="7">
      <t>ベツ</t>
    </rPh>
    <phoneticPr fontId="1"/>
  </si>
  <si>
    <t>養育費額（月）</t>
    <rPh sb="0" eb="3">
      <t>ヨウイクヒ</t>
    </rPh>
    <rPh sb="3" eb="4">
      <t>ガク</t>
    </rPh>
    <rPh sb="5" eb="6">
      <t>ツキ</t>
    </rPh>
    <phoneticPr fontId="1"/>
  </si>
  <si>
    <t>金額（円）</t>
    <rPh sb="0" eb="2">
      <t>キンガク</t>
    </rPh>
    <rPh sb="3" eb="4">
      <t>エン</t>
    </rPh>
    <phoneticPr fontId="1"/>
  </si>
  <si>
    <t xml:space="preserve"> </t>
    <phoneticPr fontId="1"/>
  </si>
  <si>
    <t>義務者の収入</t>
    <rPh sb="0" eb="2">
      <t>ギム</t>
    </rPh>
    <rPh sb="2" eb="3">
      <t>シャ</t>
    </rPh>
    <rPh sb="4" eb="6">
      <t>シュウニュウ</t>
    </rPh>
    <phoneticPr fontId="1"/>
  </si>
  <si>
    <t>権利者の収入</t>
    <rPh sb="0" eb="3">
      <t>ケンリシャ</t>
    </rPh>
    <rPh sb="4" eb="6">
      <t>シュウニュウ</t>
    </rPh>
    <phoneticPr fontId="1"/>
  </si>
  <si>
    <t>給与・自営の別</t>
    <rPh sb="0" eb="2">
      <t>キュウヨ</t>
    </rPh>
    <rPh sb="3" eb="5">
      <t>ジエイ</t>
    </rPh>
    <rPh sb="6" eb="7">
      <t>ベツ</t>
    </rPh>
    <phoneticPr fontId="1"/>
  </si>
  <si>
    <t>権利者（請求する側）と義務者（請求される側）それぞれの年収額（額面）を入力し、給与・自営の別を選んでください。</t>
    <rPh sb="0" eb="3">
      <t>ケンリシャ</t>
    </rPh>
    <rPh sb="4" eb="6">
      <t>セイキュウ</t>
    </rPh>
    <rPh sb="8" eb="9">
      <t>ガワ</t>
    </rPh>
    <rPh sb="11" eb="13">
      <t>ギム</t>
    </rPh>
    <rPh sb="13" eb="14">
      <t>シャ</t>
    </rPh>
    <rPh sb="15" eb="17">
      <t>セイキュウ</t>
    </rPh>
    <rPh sb="20" eb="21">
      <t>ガワ</t>
    </rPh>
    <rPh sb="27" eb="29">
      <t>ネンシュウ</t>
    </rPh>
    <rPh sb="29" eb="30">
      <t>ガク</t>
    </rPh>
    <rPh sb="31" eb="33">
      <t>ガクメン</t>
    </rPh>
    <rPh sb="35" eb="37">
      <t>ニュウリョク</t>
    </rPh>
    <rPh sb="39" eb="41">
      <t>キュウヨ</t>
    </rPh>
    <rPh sb="42" eb="44">
      <t>ジエイ</t>
    </rPh>
    <rPh sb="45" eb="46">
      <t>ベツ</t>
    </rPh>
    <rPh sb="47" eb="48">
      <t>エラ</t>
    </rPh>
    <phoneticPr fontId="1"/>
  </si>
  <si>
    <t>0~14歳
（人）</t>
    <rPh sb="4" eb="5">
      <t>サイ</t>
    </rPh>
    <rPh sb="7" eb="8">
      <t>ニン</t>
    </rPh>
    <phoneticPr fontId="1"/>
  </si>
  <si>
    <t>15歳以上
（人）</t>
    <rPh sb="2" eb="5">
      <t>サイイジョウ</t>
    </rPh>
    <rPh sb="7" eb="8">
      <t>ニン</t>
    </rPh>
    <phoneticPr fontId="1"/>
  </si>
  <si>
    <t>0から14歳までの子と、15歳以上の子の人数を選んでください。</t>
    <rPh sb="5" eb="6">
      <t>サイ</t>
    </rPh>
    <rPh sb="9" eb="10">
      <t>コ</t>
    </rPh>
    <rPh sb="14" eb="15">
      <t>サイ</t>
    </rPh>
    <rPh sb="15" eb="17">
      <t>イジョウ</t>
    </rPh>
    <rPh sb="18" eb="19">
      <t>コ</t>
    </rPh>
    <rPh sb="20" eb="22">
      <t>ニンズウ</t>
    </rPh>
    <rPh sb="23" eb="24">
      <t>エラ</t>
    </rPh>
    <phoneticPr fontId="1"/>
  </si>
  <si>
    <t>算定結果</t>
    <rPh sb="0" eb="2">
      <t>サンテイ</t>
    </rPh>
    <rPh sb="2" eb="4">
      <t>ケッカ</t>
    </rPh>
    <phoneticPr fontId="1"/>
  </si>
  <si>
    <t>給与の指数</t>
    <rPh sb="0" eb="2">
      <t>キュウヨ</t>
    </rPh>
    <rPh sb="3" eb="5">
      <t>シスウ</t>
    </rPh>
    <phoneticPr fontId="1"/>
  </si>
  <si>
    <t>自営の指数</t>
    <rPh sb="0" eb="2">
      <t>ジエイ</t>
    </rPh>
    <rPh sb="3" eb="5">
      <t>シスウ</t>
    </rPh>
    <phoneticPr fontId="1"/>
  </si>
  <si>
    <t>給与</t>
  </si>
  <si>
    <t>基礎収入割合</t>
    <rPh sb="0" eb="2">
      <t>キソ</t>
    </rPh>
    <rPh sb="2" eb="4">
      <t>シュウニュウ</t>
    </rPh>
    <rPh sb="4" eb="6">
      <t>ワリアイ</t>
    </rPh>
    <phoneticPr fontId="1"/>
  </si>
  <si>
    <t>婚姻費用額（月)</t>
    <rPh sb="0" eb="2">
      <t>コンイン</t>
    </rPh>
    <rPh sb="2" eb="4">
      <t>ヒヨウ</t>
    </rPh>
    <rPh sb="4" eb="5">
      <t>ガク</t>
    </rPh>
    <rPh sb="6" eb="7">
      <t>ツキ</t>
    </rPh>
    <phoneticPr fontId="1"/>
  </si>
  <si>
    <t>基礎収入額</t>
    <rPh sb="0" eb="2">
      <t>キソ</t>
    </rPh>
    <rPh sb="2" eb="4">
      <t>シュウニュウ</t>
    </rPh>
    <rPh sb="4" eb="5">
      <t>ガク</t>
    </rPh>
    <phoneticPr fontId="1"/>
  </si>
  <si>
    <t>給与</t>
    <rPh sb="0" eb="2">
      <t>キュウヨ</t>
    </rPh>
    <phoneticPr fontId="1"/>
  </si>
  <si>
    <t>自営</t>
    <rPh sb="0" eb="2">
      <t>ジエイ</t>
    </rPh>
    <phoneticPr fontId="1"/>
  </si>
  <si>
    <t>子１人あたり
（１５歳以上）</t>
    <rPh sb="0" eb="1">
      <t>コ</t>
    </rPh>
    <rPh sb="2" eb="3">
      <t>ニン</t>
    </rPh>
    <rPh sb="10" eb="11">
      <t>サイ</t>
    </rPh>
    <rPh sb="11" eb="13">
      <t>イジョウ</t>
    </rPh>
    <phoneticPr fontId="1"/>
  </si>
  <si>
    <t>子１人あたり
（１４歳以下）</t>
    <rPh sb="0" eb="1">
      <t>コ</t>
    </rPh>
    <rPh sb="2" eb="3">
      <t>ニン</t>
    </rPh>
    <rPh sb="10" eb="11">
      <t>サイ</t>
    </rPh>
    <rPh sb="11" eb="13">
      <t>イカ</t>
    </rPh>
    <phoneticPr fontId="1"/>
  </si>
  <si>
    <t>月額</t>
    <rPh sb="0" eb="2">
      <t>ゲツガク</t>
    </rPh>
    <phoneticPr fontId="1"/>
  </si>
  <si>
    <t>養育費・婚姻費用計算シート（令和元年版）</t>
    <rPh sb="0" eb="3">
      <t>ヨウイクヒ</t>
    </rPh>
    <rPh sb="4" eb="6">
      <t>コンイン</t>
    </rPh>
    <rPh sb="6" eb="8">
      <t>ヒヨウ</t>
    </rPh>
    <rPh sb="8" eb="10">
      <t>ケイサン</t>
    </rPh>
    <rPh sb="14" eb="15">
      <t>レイ</t>
    </rPh>
    <rPh sb="15" eb="16">
      <t>ワ</t>
    </rPh>
    <rPh sb="16" eb="18">
      <t>ガンネン</t>
    </rPh>
    <rPh sb="18" eb="19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</si>
</sst>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&quot;¥&quot;#,##0_);[Red]\(&quot;¥&quot;#,##0\)"/>
    <numFmt numFmtId="177" formatCode=";;;"/>
    <numFmt numFmtId="178" formatCode="0.0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8" fontId="6" fillId="0" borderId="21" xfId="0" applyNumberFormat="1" applyFont="1" applyBorder="1" applyAlignment="1" applyProtection="1">
      <alignment horizontal="center" vertical="center"/>
      <protection hidden="1"/>
    </xf>
    <xf numFmtId="178" fontId="6" fillId="0" borderId="6" xfId="0" applyNumberFormat="1" applyFont="1" applyBorder="1" applyAlignment="1" applyProtection="1">
      <alignment horizontal="center" vertical="center"/>
      <protection hidden="1"/>
    </xf>
    <xf numFmtId="176" fontId="4" fillId="5" borderId="11" xfId="0" applyNumberFormat="1" applyFont="1" applyFill="1" applyBorder="1" applyAlignment="1" applyProtection="1">
      <alignment horizontal="center" vertical="center"/>
      <protection hidden="1"/>
    </xf>
    <xf numFmtId="176" fontId="4" fillId="5" borderId="6" xfId="0" applyNumberFormat="1" applyFont="1" applyFill="1" applyBorder="1" applyAlignment="1" applyProtection="1">
      <alignment horizontal="center" vertical="center"/>
      <protection hidden="1"/>
    </xf>
    <xf numFmtId="176" fontId="4" fillId="5" borderId="14" xfId="0" applyNumberFormat="1" applyFont="1" applyFill="1" applyBorder="1" applyAlignment="1" applyProtection="1">
      <alignment horizontal="center" vertical="center"/>
      <protection hidden="1"/>
    </xf>
    <xf numFmtId="176" fontId="4" fillId="5" borderId="18" xfId="0" applyNumberFormat="1" applyFont="1" applyFill="1" applyBorder="1" applyAlignment="1" applyProtection="1">
      <alignment horizontal="center" vertical="center"/>
      <protection hidden="1"/>
    </xf>
    <xf numFmtId="176" fontId="0" fillId="0" borderId="6" xfId="0" applyNumberFormat="1" applyBorder="1" applyProtection="1">
      <alignment vertical="center"/>
      <protection hidden="1"/>
    </xf>
    <xf numFmtId="176" fontId="0" fillId="0" borderId="4" xfId="0" applyNumberFormat="1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locked="0" hidden="1"/>
    </xf>
    <xf numFmtId="0" fontId="3" fillId="2" borderId="13" xfId="0" applyFont="1" applyFill="1" applyBorder="1" applyAlignment="1" applyProtection="1">
      <alignment horizontal="center" vertical="center"/>
      <protection locked="0"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locked="0"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177" fontId="0" fillId="0" borderId="0" xfId="0" applyNumberFormat="1" applyProtection="1">
      <alignment vertical="center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177" fontId="8" fillId="0" borderId="0" xfId="0" applyNumberFormat="1" applyFont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6" fontId="5" fillId="0" borderId="19" xfId="0" applyNumberFormat="1" applyFont="1" applyBorder="1" applyAlignment="1" applyProtection="1">
      <alignment horizontal="center" vertical="center"/>
      <protection hidden="1"/>
    </xf>
    <xf numFmtId="176" fontId="5" fillId="0" borderId="18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178" fontId="9" fillId="0" borderId="0" xfId="0" applyNumberFormat="1" applyFont="1" applyBorder="1" applyAlignment="1" applyProtection="1">
      <alignment vertical="center"/>
      <protection hidden="1"/>
    </xf>
    <xf numFmtId="176" fontId="5" fillId="0" borderId="15" xfId="0" applyNumberFormat="1" applyFont="1" applyBorder="1" applyAlignment="1" applyProtection="1">
      <alignment horizontal="center" vertical="center"/>
      <protection hidden="1"/>
    </xf>
    <xf numFmtId="176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76" fontId="6" fillId="0" borderId="18" xfId="0" applyNumberFormat="1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6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176" fontId="6" fillId="0" borderId="22" xfId="0" applyNumberFormat="1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 wrapText="1"/>
      <protection hidden="1"/>
    </xf>
    <xf numFmtId="0" fontId="6" fillId="0" borderId="23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0" fillId="0" borderId="27" xfId="0" applyNumberFormat="1" applyBorder="1" applyProtection="1">
      <alignment vertical="center"/>
      <protection hidden="1"/>
    </xf>
    <xf numFmtId="176" fontId="6" fillId="0" borderId="28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5" fontId="5" fillId="0" borderId="0" xfId="0" applyNumberFormat="1" applyFont="1" applyBorder="1" applyProtection="1">
      <alignment vertical="center"/>
      <protection hidden="1"/>
    </xf>
    <xf numFmtId="5" fontId="5" fillId="4" borderId="0" xfId="0" applyNumberFormat="1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5" fontId="3" fillId="4" borderId="0" xfId="0" applyNumberFormat="1" applyFont="1" applyFill="1" applyBorder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17D69-D5BE-4B83-B1A7-222FBBBFE1B1}">
  <dimension ref="A1:N252"/>
  <sheetViews>
    <sheetView tabSelected="1" workbookViewId="0">
      <selection activeCell="C9" sqref="C9:E9"/>
    </sheetView>
  </sheetViews>
  <sheetFormatPr defaultColWidth="16.75" defaultRowHeight="35.25" customHeight="1" x14ac:dyDescent="0.4"/>
  <cols>
    <col min="1" max="1" width="5.75" customWidth="1"/>
    <col min="2" max="2" width="14.875" customWidth="1"/>
    <col min="3" max="3" width="18.25" customWidth="1"/>
    <col min="4" max="4" width="0.875" customWidth="1"/>
    <col min="5" max="5" width="12.125" customWidth="1"/>
    <col min="6" max="6" width="12.75" customWidth="1"/>
    <col min="7" max="7" width="2" customWidth="1"/>
    <col min="8" max="8" width="6.25" customWidth="1"/>
    <col min="9" max="9" width="7.375" customWidth="1"/>
    <col min="10" max="10" width="9.625" customWidth="1"/>
  </cols>
  <sheetData>
    <row r="1" spans="1:14" ht="35.25" customHeight="1" x14ac:dyDescent="0.4">
      <c r="B1" s="9" t="s">
        <v>29</v>
      </c>
      <c r="C1" s="9"/>
      <c r="D1" s="9"/>
      <c r="E1" s="9"/>
      <c r="F1" s="9"/>
      <c r="G1" s="9"/>
      <c r="H1" s="9"/>
    </row>
    <row r="2" spans="1:14" ht="13.5" customHeight="1" x14ac:dyDescent="0.4">
      <c r="C2" s="2"/>
      <c r="D2" s="5"/>
      <c r="E2" s="2"/>
      <c r="F2" s="2"/>
      <c r="G2" s="4"/>
    </row>
    <row r="3" spans="1:14" ht="33.75" customHeight="1" x14ac:dyDescent="0.4">
      <c r="A3" s="1">
        <v>1</v>
      </c>
      <c r="B3" s="10" t="s">
        <v>13</v>
      </c>
      <c r="C3" s="10"/>
      <c r="D3" s="10"/>
      <c r="E3" s="10"/>
      <c r="F3" s="10"/>
      <c r="G3" s="10"/>
      <c r="H3" s="10"/>
      <c r="I3" s="3"/>
      <c r="J3" s="3"/>
    </row>
    <row r="4" spans="1:14" ht="21" customHeight="1" thickBot="1" x14ac:dyDescent="0.45">
      <c r="C4" s="7" t="s">
        <v>8</v>
      </c>
      <c r="D4" s="8" t="s">
        <v>6</v>
      </c>
      <c r="E4" s="8"/>
      <c r="F4" s="8"/>
      <c r="H4" s="6"/>
    </row>
    <row r="5" spans="1:14" ht="35.25" customHeight="1" x14ac:dyDescent="0.4">
      <c r="A5" s="19"/>
      <c r="B5" s="20" t="s">
        <v>10</v>
      </c>
      <c r="C5" s="21">
        <v>0</v>
      </c>
      <c r="D5" s="22" t="s">
        <v>20</v>
      </c>
      <c r="E5" s="22"/>
      <c r="F5" s="22"/>
      <c r="G5" s="19"/>
      <c r="H5" s="23"/>
      <c r="I5" s="19"/>
      <c r="J5" s="19"/>
      <c r="K5" s="19"/>
      <c r="L5" s="19"/>
      <c r="M5" s="19"/>
      <c r="N5" s="19"/>
    </row>
    <row r="6" spans="1:14" ht="35.25" customHeight="1" thickBot="1" x14ac:dyDescent="0.45">
      <c r="A6" s="19"/>
      <c r="B6" s="24" t="s">
        <v>11</v>
      </c>
      <c r="C6" s="25">
        <v>0</v>
      </c>
      <c r="D6" s="22" t="s">
        <v>20</v>
      </c>
      <c r="E6" s="22"/>
      <c r="F6" s="22"/>
      <c r="G6" s="19"/>
      <c r="H6" s="23"/>
      <c r="I6" s="19"/>
      <c r="J6" s="19"/>
      <c r="K6" s="19"/>
      <c r="L6" s="19"/>
      <c r="M6" s="19"/>
      <c r="N6" s="19"/>
    </row>
    <row r="7" spans="1:14" ht="14.25" customHeight="1" x14ac:dyDescent="0.4">
      <c r="A7" s="19"/>
      <c r="B7" s="26"/>
      <c r="C7" s="26"/>
      <c r="D7" s="26"/>
      <c r="E7" s="27"/>
      <c r="F7" s="27"/>
      <c r="G7" s="27"/>
      <c r="H7" s="19"/>
      <c r="I7" s="19"/>
      <c r="J7" s="19"/>
      <c r="K7" s="19"/>
      <c r="L7" s="19"/>
      <c r="M7" s="19"/>
      <c r="N7" s="19"/>
    </row>
    <row r="8" spans="1:14" ht="25.5" customHeight="1" thickBot="1" x14ac:dyDescent="0.45">
      <c r="A8" s="28">
        <v>2</v>
      </c>
      <c r="B8" s="29" t="s">
        <v>16</v>
      </c>
      <c r="C8" s="29"/>
      <c r="D8" s="29"/>
      <c r="E8" s="29"/>
      <c r="F8" s="29"/>
      <c r="G8" s="29"/>
      <c r="H8" s="29"/>
      <c r="I8" s="19"/>
      <c r="J8" s="19"/>
      <c r="K8" s="19"/>
      <c r="L8" s="19"/>
      <c r="M8" s="19"/>
      <c r="N8" s="19"/>
    </row>
    <row r="9" spans="1:14" ht="27.75" customHeight="1" x14ac:dyDescent="0.4">
      <c r="A9" s="19"/>
      <c r="B9" s="30" t="s">
        <v>2</v>
      </c>
      <c r="C9" s="31" t="s">
        <v>3</v>
      </c>
      <c r="D9" s="32"/>
      <c r="E9" s="33"/>
      <c r="F9" s="34">
        <v>0</v>
      </c>
      <c r="G9" s="23"/>
      <c r="H9" s="19"/>
      <c r="I9" s="19"/>
      <c r="J9" s="19"/>
      <c r="K9" s="19"/>
      <c r="L9" s="19"/>
      <c r="M9" s="19"/>
      <c r="N9" s="19"/>
    </row>
    <row r="10" spans="1:14" ht="29.25" customHeight="1" thickBot="1" x14ac:dyDescent="0.45">
      <c r="A10" s="19"/>
      <c r="B10" s="30"/>
      <c r="C10" s="35" t="s">
        <v>4</v>
      </c>
      <c r="D10" s="36"/>
      <c r="E10" s="37"/>
      <c r="F10" s="38">
        <v>0</v>
      </c>
      <c r="G10" s="39"/>
      <c r="H10" s="19"/>
      <c r="I10" s="19"/>
      <c r="J10" s="19"/>
      <c r="K10" s="19"/>
      <c r="L10" s="19"/>
      <c r="M10" s="19"/>
      <c r="N10" s="19"/>
    </row>
    <row r="11" spans="1:14" ht="21.75" customHeight="1" thickBot="1" x14ac:dyDescent="0.45">
      <c r="A11" s="19" t="s">
        <v>9</v>
      </c>
      <c r="B11" s="26"/>
      <c r="C11" s="26"/>
      <c r="D11" s="26"/>
      <c r="E11" s="27"/>
      <c r="F11" s="27"/>
      <c r="G11" s="27"/>
      <c r="H11" s="19"/>
      <c r="I11" s="19"/>
      <c r="J11" s="19"/>
      <c r="K11" s="19"/>
      <c r="L11" s="19"/>
      <c r="M11" s="19"/>
      <c r="N11" s="19"/>
    </row>
    <row r="12" spans="1:14" ht="21.75" customHeight="1" thickBot="1" x14ac:dyDescent="0.45">
      <c r="A12" s="19"/>
      <c r="B12" s="19"/>
      <c r="C12" s="31" t="s">
        <v>5</v>
      </c>
      <c r="D12" s="33"/>
      <c r="E12" s="40" t="s">
        <v>12</v>
      </c>
      <c r="F12" s="41" t="s">
        <v>21</v>
      </c>
      <c r="G12" s="41"/>
      <c r="H12" s="42" t="s">
        <v>14</v>
      </c>
      <c r="I12" s="43" t="s">
        <v>15</v>
      </c>
      <c r="J12" s="19"/>
      <c r="K12" s="44" t="s">
        <v>18</v>
      </c>
      <c r="L12" s="44" t="s">
        <v>19</v>
      </c>
      <c r="M12" s="19"/>
      <c r="N12" s="19"/>
    </row>
    <row r="13" spans="1:14" ht="22.5" customHeight="1" thickBot="1" x14ac:dyDescent="0.45">
      <c r="A13" s="19"/>
      <c r="B13" s="19"/>
      <c r="C13" s="35"/>
      <c r="D13" s="37"/>
      <c r="E13" s="45"/>
      <c r="F13" s="46" t="s">
        <v>23</v>
      </c>
      <c r="G13" s="46"/>
      <c r="H13" s="47"/>
      <c r="I13" s="48"/>
      <c r="J13" s="19"/>
      <c r="K13" s="44"/>
      <c r="L13" s="49" t="s">
        <v>24</v>
      </c>
      <c r="M13" s="50" t="s">
        <v>25</v>
      </c>
      <c r="N13" s="19"/>
    </row>
    <row r="14" spans="1:14" ht="21" customHeight="1" thickBot="1" x14ac:dyDescent="0.45">
      <c r="A14" s="19"/>
      <c r="B14" s="51" t="s">
        <v>0</v>
      </c>
      <c r="C14" s="52">
        <f>IF(C5&lt;10000,C5*10000,C5)</f>
        <v>0</v>
      </c>
      <c r="D14" s="53"/>
      <c r="E14" s="54" t="str">
        <f>D5</f>
        <v>給与</v>
      </c>
      <c r="F14" s="11">
        <f>IF(E14="給与",L14,IF(E14="自営",M14))</f>
        <v>0.54</v>
      </c>
      <c r="G14" s="11"/>
      <c r="H14" s="54">
        <f>F9</f>
        <v>0</v>
      </c>
      <c r="I14" s="55">
        <f>F10</f>
        <v>0</v>
      </c>
      <c r="J14" s="19"/>
      <c r="K14" s="44">
        <f>IF(C14/10000&lt;100,0.42,IF(AND(C14/10000&gt;=100,C14/10000&lt;125),0.41,IF(AND(C14/10000&gt;=125,C14/10000&lt;150),0.4,IF(AND(C14/10000&gt;=150,C14/10000&lt;250),0.39,IF(AND(C14/10000&gt;=250,C14/10000&lt;500),0.38,IF(AND(C14/10000&gt;=500,C14/10000&lt;700),0.37,IF(AND(C14/10000&gt;=700,C14/10000&lt;850),0.36,IF(AND(C14/10000&gt;=850,C14/10000&lt;1350),0.35,IF(C14/10000&gt;=1350,0.34)))))))))</f>
        <v>0.42</v>
      </c>
      <c r="L14" s="56">
        <f>IF(C14&lt;750000,0.54,IF(AND(C14&gt;750000,C14&lt;=1000000),0.5,IF(AND(C14&gt;1000000,C14&lt;=1250000),0.46,IF(AND(C14&gt;1250000,C14&lt;=1750000),0.44,IF(AND(C14&gt;1750000,C14&lt;=2750000),0.43,IF(AND(C14&gt;2750000,C14&lt;=5250000),0.42,IF(AND(C14&gt;5250000,C14&lt;=7250000),0.41,IF(AND(C14&gt;7250000,C14&lt;=13250000),0.4,IF(AND(C14&gt;13250000,C14&lt;=14750000),0.39,IF(C14&gt;14750000,0.38))))))))))</f>
        <v>0.54</v>
      </c>
      <c r="M14" s="56">
        <f>IF(C14&lt;=660000,0.61,IF(AND(C14&gt;660000,C14&lt;=820000),0.6,IF(AND(C14&gt;820000,C14&lt;=980000),0.59,IF(AND(C14&gt;980000,C14&lt;=2560000),0.58,IF(AND(C14&gt;2560000,C14&lt;=3490000),0.57,IF(AND(C14&gt;3490000,C14&lt;=3920000),0.56,IF(AND(C14&gt;3920000,C14&lt;=4960000),0.55,IF(AND(C14&gt;4960000,C14&lt;=5630000),0.54,IF(AND(C14&gt;5630000,C14&lt;=7840000),0.53,IF(AND(C14&gt;7840000,C14&lt;=9420000),0.52,IF(AND(C14&gt;9420000,C14&lt;=10460000),0.51,IF(AND(C14&gt;10460000,C14&lt;=11790000),0.5,IF(AND(C14&gt;11790000,C14&lt;=14820000),0.49,IF(C14&gt;15670000,0.48))))))))))))))</f>
        <v>0.61</v>
      </c>
      <c r="N14" s="19"/>
    </row>
    <row r="15" spans="1:14" ht="22.5" customHeight="1" x14ac:dyDescent="0.4">
      <c r="A15" s="19"/>
      <c r="B15" s="51"/>
      <c r="C15" s="57"/>
      <c r="D15" s="58"/>
      <c r="E15" s="59"/>
      <c r="F15" s="60">
        <f>C14*F14</f>
        <v>0</v>
      </c>
      <c r="G15" s="61"/>
      <c r="H15" s="59"/>
      <c r="I15" s="62"/>
      <c r="J15" s="19"/>
      <c r="K15" s="44"/>
      <c r="L15" s="49"/>
      <c r="M15" s="50"/>
      <c r="N15" s="19"/>
    </row>
    <row r="16" spans="1:14" ht="19.5" customHeight="1" thickBot="1" x14ac:dyDescent="0.45">
      <c r="A16" s="19"/>
      <c r="B16" s="30" t="s">
        <v>1</v>
      </c>
      <c r="C16" s="57">
        <f>IF(C6&lt;10000,C6*10000,C6)</f>
        <v>0</v>
      </c>
      <c r="D16" s="58"/>
      <c r="E16" s="59" t="str">
        <f>D6</f>
        <v>給与</v>
      </c>
      <c r="F16" s="12">
        <f>IF(E16="給与",L16,IF(E16="自営",M16))</f>
        <v>0.54</v>
      </c>
      <c r="G16" s="12"/>
      <c r="H16" s="59"/>
      <c r="I16" s="62"/>
      <c r="J16" s="19"/>
      <c r="K16" s="44">
        <f>IF(C16/10000&lt;100,0.42,IF(AND(C16/10000&gt;=100,C16/10000&lt;125),0.41,IF(AND(C16/10000&gt;=125,C16/10000&lt;150),0.4,IF(AND(C16/10000&gt;=150,C16/10000&lt;250),0.39,IF(AND(C16/10000&gt;=250,C16/10000&lt;500),0.38,IF(AND(C16/10000&gt;=500,C16/10000&lt;700),0.37,IF(AND(C16/10000&gt;=700,C16/10000&lt;850),0.36,IF(AND(C16/10000&gt;=850,C16/10000&lt;1350),0.35,IF(C16/10000&gt;=1350,0.34)))))))))</f>
        <v>0.42</v>
      </c>
      <c r="L16" s="56">
        <f>IF(C16&lt;750000,0.54,IF(AND(C16&gt;750000,C16&lt;=1000000),0.5,IF(AND(C16&gt;1000000,C16&lt;=1250000),0.46,IF(AND(C16&gt;1250000,C16&lt;=1750000),0.44,IF(AND(C16&gt;1750000,C16&lt;=2750000),0.43,IF(AND(C16&gt;2750000,C16&lt;=5250000),0.42,IF(AND(C16&gt;5250000,C16&lt;=7250000),0.41,IF(AND(C16&gt;7250000,C16&lt;=13250000),0.4,IF(AND(C16&gt;13250000,C16&lt;=14750000),0.39,IF(C16&gt;14750000,0.38))))))))))</f>
        <v>0.54</v>
      </c>
      <c r="M16" s="56">
        <f>IF(C16&lt;=660000,0.61,IF(AND(C16&gt;660000,C16&lt;=820000),0.6,IF(AND(C16&gt;820000,C16&lt;=980000),0.59,IF(AND(C16&gt;980000,C16&lt;=2560000),0.58,IF(AND(C16&gt;2560000,C16&lt;=3490000),0.57,IF(AND(C16&gt;3490000,C16&lt;=3920000),0.56,IF(AND(C16&gt;3920000,C16&lt;=4960000),0.55,IF(AND(C16&gt;4960000,C16&lt;=5630000),0.54,IF(AND(C16&gt;5630000,C16&lt;=7840000),0.53,IF(AND(C16&gt;7840000,C16&lt;=9420000),0.52,IF(AND(C16&gt;9420000,C16&lt;=10460000),0.51,IF(AND(C16&gt;10460000,C16&lt;=11790000),0.5,IF(AND(C16&gt;11790000,C16&lt;=14820000),0.49,IF(C16&gt;15670000,0.48))))))))))))))</f>
        <v>0.61</v>
      </c>
      <c r="N16" s="19"/>
    </row>
    <row r="17" spans="1:14" ht="19.5" customHeight="1" thickBot="1" x14ac:dyDescent="0.45">
      <c r="A17" s="19"/>
      <c r="B17" s="30"/>
      <c r="C17" s="63"/>
      <c r="D17" s="64"/>
      <c r="E17" s="65"/>
      <c r="F17" s="66">
        <f>C16*F16</f>
        <v>0</v>
      </c>
      <c r="G17" s="67"/>
      <c r="H17" s="65"/>
      <c r="I17" s="68"/>
      <c r="J17" s="19"/>
      <c r="K17" s="44"/>
      <c r="L17" s="44"/>
      <c r="M17" s="19"/>
      <c r="N17" s="19"/>
    </row>
    <row r="18" spans="1:14" ht="13.5" customHeight="1" x14ac:dyDescent="0.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4.5" customHeight="1" thickBot="1" x14ac:dyDescent="0.45">
      <c r="A19" s="19"/>
      <c r="B19" s="69" t="s">
        <v>17</v>
      </c>
      <c r="C19" s="69"/>
      <c r="D19" s="69"/>
      <c r="E19" s="69"/>
      <c r="F19" s="69"/>
      <c r="G19" s="19"/>
      <c r="H19" s="19"/>
      <c r="I19" s="19"/>
      <c r="J19" s="19"/>
      <c r="K19" s="19"/>
      <c r="L19" s="19"/>
      <c r="M19" s="19"/>
      <c r="N19" s="19"/>
    </row>
    <row r="20" spans="1:14" ht="34.5" customHeight="1" thickBot="1" x14ac:dyDescent="0.45">
      <c r="A20" s="19"/>
      <c r="B20" s="70"/>
      <c r="C20" s="71" t="s">
        <v>28</v>
      </c>
      <c r="D20" s="72"/>
      <c r="E20" s="73" t="s">
        <v>27</v>
      </c>
      <c r="F20" s="74" t="s">
        <v>26</v>
      </c>
      <c r="G20" s="19"/>
      <c r="H20" s="19"/>
      <c r="I20" s="19"/>
      <c r="J20" s="19"/>
      <c r="K20" s="75"/>
      <c r="L20" s="75"/>
      <c r="M20" s="75"/>
      <c r="N20" s="75"/>
    </row>
    <row r="21" spans="1:14" ht="27" customHeight="1" x14ac:dyDescent="0.4">
      <c r="A21" s="19"/>
      <c r="B21" s="76" t="s">
        <v>22</v>
      </c>
      <c r="C21" s="15">
        <f>ROUND(((F15+F17)*(100+H14*62+I14*85)/(100+100+H14*62+I14*85)-F17)/12,-3)</f>
        <v>0</v>
      </c>
      <c r="D21" s="16"/>
      <c r="E21" s="77"/>
      <c r="F21" s="78"/>
      <c r="G21" s="19"/>
      <c r="H21" s="19"/>
      <c r="I21" s="19"/>
      <c r="J21" s="79"/>
      <c r="K21" s="75"/>
      <c r="L21" s="80"/>
      <c r="M21" s="80"/>
      <c r="N21" s="81"/>
    </row>
    <row r="22" spans="1:14" ht="27" customHeight="1" thickBot="1" x14ac:dyDescent="0.45">
      <c r="A22" s="19"/>
      <c r="B22" s="82" t="s">
        <v>7</v>
      </c>
      <c r="C22" s="13" t="e">
        <f>ROUND((((F15*(H14*62+I14*85)/(100+H14*62+I14*85)))*F15/(F15+F17))/12,-3)</f>
        <v>#DIV/0!</v>
      </c>
      <c r="D22" s="14"/>
      <c r="E22" s="17" t="e">
        <f>ROUND((C22*(H14*62)/(H14*62+I14*85))/H14,-3)</f>
        <v>#DIV/0!</v>
      </c>
      <c r="F22" s="18" t="e">
        <f>ROUND((C22*(I14*85)/(H14*62+I14*85))/I14,-3)</f>
        <v>#DIV/0!</v>
      </c>
      <c r="G22" s="19"/>
      <c r="H22" s="19"/>
      <c r="I22" s="19"/>
      <c r="J22" s="19"/>
      <c r="K22" s="75"/>
      <c r="L22" s="83"/>
      <c r="M22" s="83"/>
      <c r="N22" s="83"/>
    </row>
    <row r="23" spans="1:14" ht="7.5" customHeight="1" x14ac:dyDescent="0.4"/>
    <row r="24" spans="1:14" ht="7.5" customHeight="1" x14ac:dyDescent="0.4"/>
    <row r="25" spans="1:14" ht="7.5" customHeight="1" x14ac:dyDescent="0.4"/>
    <row r="26" spans="1:14" ht="7.5" customHeight="1" x14ac:dyDescent="0.4"/>
    <row r="27" spans="1:14" ht="7.5" customHeight="1" x14ac:dyDescent="0.4"/>
    <row r="28" spans="1:14" ht="7.5" customHeight="1" x14ac:dyDescent="0.4"/>
    <row r="29" spans="1:14" ht="7.5" customHeight="1" x14ac:dyDescent="0.4"/>
    <row r="30" spans="1:14" ht="7.5" customHeight="1" x14ac:dyDescent="0.4"/>
    <row r="31" spans="1:14" ht="7.5" customHeight="1" x14ac:dyDescent="0.4"/>
    <row r="32" spans="1:14" ht="7.5" customHeight="1" x14ac:dyDescent="0.4"/>
    <row r="33" ht="7.5" customHeight="1" x14ac:dyDescent="0.4"/>
    <row r="34" ht="7.5" customHeight="1" x14ac:dyDescent="0.4"/>
    <row r="35" ht="7.5" customHeight="1" x14ac:dyDescent="0.4"/>
    <row r="36" ht="7.5" customHeight="1" x14ac:dyDescent="0.4"/>
    <row r="37" ht="7.5" customHeight="1" x14ac:dyDescent="0.4"/>
    <row r="38" ht="7.5" customHeight="1" x14ac:dyDescent="0.4"/>
    <row r="39" ht="7.5" customHeight="1" x14ac:dyDescent="0.4"/>
    <row r="40" ht="7.5" customHeight="1" x14ac:dyDescent="0.4"/>
    <row r="41" ht="7.5" customHeight="1" x14ac:dyDescent="0.4"/>
    <row r="42" ht="7.5" customHeight="1" x14ac:dyDescent="0.4"/>
    <row r="43" ht="7.5" customHeight="1" x14ac:dyDescent="0.4"/>
    <row r="44" ht="7.5" customHeight="1" x14ac:dyDescent="0.4"/>
    <row r="45" ht="19.5" customHeight="1" x14ac:dyDescent="0.4"/>
    <row r="46" ht="19.5" customHeight="1" x14ac:dyDescent="0.4"/>
    <row r="47" ht="19.5" customHeight="1" x14ac:dyDescent="0.4"/>
    <row r="4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</sheetData>
  <sheetProtection algorithmName="SHA-512" hashValue="ahP1lcRbA1juOOUTisUKPLMGgYy+uJEs2kapiaSJPAD4+k+07Ze1ZK8baHSzlTGHvaI5G2h/RtTGTpdrd9kb8Q==" saltValue="IN5iK8p6a+FFRz8iCBlYRg==" spinCount="100000" sheet="1" objects="1" scenarios="1"/>
  <mergeCells count="31">
    <mergeCell ref="C22:D22"/>
    <mergeCell ref="B19:F19"/>
    <mergeCell ref="B1:H1"/>
    <mergeCell ref="C20:D20"/>
    <mergeCell ref="C21:D21"/>
    <mergeCell ref="B3:H3"/>
    <mergeCell ref="B8:H8"/>
    <mergeCell ref="C12:D13"/>
    <mergeCell ref="C14:D15"/>
    <mergeCell ref="C16:D17"/>
    <mergeCell ref="E14:E15"/>
    <mergeCell ref="B9:B10"/>
    <mergeCell ref="H12:H13"/>
    <mergeCell ref="D6:F6"/>
    <mergeCell ref="D5:F5"/>
    <mergeCell ref="D4:F4"/>
    <mergeCell ref="B14:B15"/>
    <mergeCell ref="B16:B17"/>
    <mergeCell ref="I12:I13"/>
    <mergeCell ref="E16:E17"/>
    <mergeCell ref="H14:H17"/>
    <mergeCell ref="I14:I17"/>
    <mergeCell ref="F15:G15"/>
    <mergeCell ref="F16:G16"/>
    <mergeCell ref="F17:G17"/>
    <mergeCell ref="C9:E9"/>
    <mergeCell ref="C10:E10"/>
    <mergeCell ref="F12:G12"/>
    <mergeCell ref="E12:E13"/>
    <mergeCell ref="F14:G14"/>
    <mergeCell ref="F13:G13"/>
  </mergeCells>
  <phoneticPr fontId="1"/>
  <dataValidations count="2">
    <dataValidation type="list" allowBlank="1" showInputMessage="1" showErrorMessage="1" sqref="F10:G10 F9" xr:uid="{E1A6B2C6-8B6D-48D1-ADC5-6813BD001704}">
      <formula1>"0,1,2,3,4"</formula1>
    </dataValidation>
    <dataValidation type="list" allowBlank="1" showInputMessage="1" showErrorMessage="1" sqref="D5:D6" xr:uid="{CBF3EB98-2BCC-4015-A4B3-237B54BF3471}">
      <formula1>"給与,自営"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2019-12-28T08:47:05Z</cp:lastPrinted>
  <dcterms:created xsi:type="dcterms:W3CDTF">2019-09-22T08:13:33Z</dcterms:created>
  <dcterms:modified xsi:type="dcterms:W3CDTF">2019-12-28T09:11:00Z</dcterms:modified>
</cp:coreProperties>
</file>